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oz\"/>
    </mc:Choice>
  </mc:AlternateContent>
  <bookViews>
    <workbookView xWindow="3411" yWindow="-111" windowWidth="24420" windowHeight="14623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N21" i="1"/>
  <c r="T18" i="1"/>
  <c r="T20" i="1" s="1"/>
  <c r="W16" i="1"/>
  <c r="W15" i="1"/>
  <c r="B21" i="1"/>
  <c r="H21" i="1"/>
  <c r="Q16" i="1"/>
  <c r="Q15" i="1"/>
  <c r="Q9" i="1"/>
  <c r="Q8" i="1"/>
  <c r="Q3" i="1"/>
  <c r="Q2" i="1"/>
  <c r="N11" i="1" l="1"/>
  <c r="N12" i="1" s="1"/>
  <c r="N18" i="1"/>
  <c r="N20" i="1"/>
  <c r="K16" i="1"/>
  <c r="K15" i="1"/>
  <c r="E16" i="1"/>
  <c r="E15" i="1"/>
  <c r="W9" i="1" l="1"/>
  <c r="W8" i="1"/>
  <c r="W3" i="1"/>
  <c r="W2" i="1"/>
  <c r="K9" i="1"/>
  <c r="K8" i="1"/>
  <c r="K3" i="1"/>
  <c r="K2" i="1"/>
  <c r="H11" i="1" l="1"/>
  <c r="H12" i="1" s="1"/>
  <c r="H18" i="1"/>
  <c r="T11" i="1"/>
  <c r="T12" i="1" s="1"/>
  <c r="H20" i="1"/>
  <c r="E9" i="1"/>
  <c r="E2" i="1"/>
  <c r="B18" i="1" s="1"/>
  <c r="E3" i="1"/>
  <c r="E8" i="1"/>
  <c r="B11" i="1" l="1"/>
  <c r="B12" i="1" s="1"/>
  <c r="B20" i="1" l="1"/>
</calcChain>
</file>

<file path=xl/sharedStrings.xml><?xml version="1.0" encoding="utf-8"?>
<sst xmlns="http://schemas.openxmlformats.org/spreadsheetml/2006/main" count="132" uniqueCount="30">
  <si>
    <t>Расход</t>
  </si>
  <si>
    <t>Т</t>
  </si>
  <si>
    <t>Р</t>
  </si>
  <si>
    <t>нм³/ч</t>
  </si>
  <si>
    <t>°С</t>
  </si>
  <si>
    <t>МПа</t>
  </si>
  <si>
    <t>кг/нм³</t>
  </si>
  <si>
    <t>Фактические рабочие условия</t>
  </si>
  <si>
    <t>избыточное</t>
  </si>
  <si>
    <t>ρн</t>
  </si>
  <si>
    <t>Нормальные условия</t>
  </si>
  <si>
    <r>
      <t>ρ</t>
    </r>
    <r>
      <rPr>
        <vertAlign val="subscript"/>
        <sz val="11"/>
        <color theme="1"/>
        <rFont val="Calibri"/>
        <family val="2"/>
        <charset val="204"/>
      </rPr>
      <t>SN</t>
    </r>
  </si>
  <si>
    <r>
      <t>ρ</t>
    </r>
    <r>
      <rPr>
        <vertAlign val="subscript"/>
        <sz val="11"/>
        <color theme="1"/>
        <rFont val="Calibri"/>
        <family val="2"/>
        <charset val="204"/>
      </rPr>
      <t>N</t>
    </r>
  </si>
  <si>
    <r>
      <t>T</t>
    </r>
    <r>
      <rPr>
        <vertAlign val="subscript"/>
        <sz val="11"/>
        <color theme="1"/>
        <rFont val="Calibri"/>
        <family val="2"/>
        <charset val="204"/>
        <scheme val="minor"/>
      </rPr>
      <t>N</t>
    </r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</si>
  <si>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N</t>
    </r>
  </si>
  <si>
    <r>
      <t>Т</t>
    </r>
    <r>
      <rPr>
        <vertAlign val="subscript"/>
        <sz val="11"/>
        <color theme="1"/>
        <rFont val="Calibri"/>
        <family val="2"/>
        <charset val="204"/>
        <scheme val="minor"/>
      </rPr>
      <t>S</t>
    </r>
  </si>
  <si>
    <r>
      <t>Р</t>
    </r>
    <r>
      <rPr>
        <vertAlign val="subscript"/>
        <sz val="11"/>
        <color theme="1"/>
        <rFont val="Calibri"/>
        <family val="2"/>
        <charset val="204"/>
        <scheme val="minor"/>
      </rPr>
      <t>S</t>
    </r>
  </si>
  <si>
    <r>
      <t>ρ</t>
    </r>
    <r>
      <rPr>
        <vertAlign val="subscript"/>
        <sz val="11"/>
        <color theme="1"/>
        <rFont val="Calibri"/>
        <family val="2"/>
        <charset val="204"/>
      </rPr>
      <t>S</t>
    </r>
  </si>
  <si>
    <t>кг/м³</t>
  </si>
  <si>
    <t>абсолютное</t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</si>
  <si>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S</t>
    </r>
  </si>
  <si>
    <t>м³/ч</t>
  </si>
  <si>
    <t>сжатого воздуха</t>
  </si>
  <si>
    <r>
      <t>ρ</t>
    </r>
    <r>
      <rPr>
        <vertAlign val="subscript"/>
        <sz val="11"/>
        <color theme="1"/>
        <rFont val="Calibri"/>
        <family val="2"/>
        <charset val="204"/>
      </rPr>
      <t>W</t>
    </r>
  </si>
  <si>
    <t>k</t>
  </si>
  <si>
    <t>воздух</t>
  </si>
  <si>
    <t>Шильдик на ротаметре 5943</t>
  </si>
  <si>
    <t>Шильдик на ротаметре 10278</t>
  </si>
  <si>
    <t>Шильдик на ротаметре 6632</t>
  </si>
  <si>
    <t>Шильдик на ротаметре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</si>
</sst>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0" fillId="2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workbookViewId="0">
      <selection activeCell="Q30" sqref="Q30"/>
    </sheetView>
  </sheetViews>
  <sheetFormatPr defaultRowHeight="14.6" x14ac:dyDescent="0.4"/>
  <cols>
    <col min="4" max="4" width="20.53515625" customWidth="1"/>
  </cols>
  <sheetData>
    <row r="1" spans="1:23" x14ac:dyDescent="0.4">
      <c r="A1" s="18" t="s">
        <v>10</v>
      </c>
      <c r="B1" s="18"/>
      <c r="C1" s="18"/>
      <c r="D1" s="18"/>
      <c r="E1" s="18"/>
      <c r="G1" s="18" t="s">
        <v>10</v>
      </c>
      <c r="H1" s="18"/>
      <c r="I1" s="18"/>
      <c r="J1" s="18"/>
      <c r="K1" s="18"/>
      <c r="M1" s="18" t="s">
        <v>10</v>
      </c>
      <c r="N1" s="18"/>
      <c r="O1" s="18"/>
      <c r="P1" s="18"/>
      <c r="Q1" s="18"/>
      <c r="S1" s="18" t="s">
        <v>10</v>
      </c>
      <c r="T1" s="18"/>
      <c r="U1" s="18"/>
      <c r="V1" s="18"/>
      <c r="W1" s="18"/>
    </row>
    <row r="2" spans="1:23" ht="17.149999999999999" x14ac:dyDescent="0.55000000000000004">
      <c r="A2" s="3" t="s">
        <v>13</v>
      </c>
      <c r="B2" s="5">
        <v>20</v>
      </c>
      <c r="C2" t="s">
        <v>4</v>
      </c>
      <c r="D2" s="2"/>
      <c r="E2">
        <f>B2+273.15</f>
        <v>293.14999999999998</v>
      </c>
      <c r="G2" s="3" t="s">
        <v>13</v>
      </c>
      <c r="H2" s="5">
        <v>20</v>
      </c>
      <c r="I2" t="s">
        <v>4</v>
      </c>
      <c r="J2" s="2"/>
      <c r="K2">
        <f>H2+273.15</f>
        <v>293.14999999999998</v>
      </c>
      <c r="M2" s="3" t="s">
        <v>13</v>
      </c>
      <c r="N2" s="5">
        <v>20</v>
      </c>
      <c r="O2" t="s">
        <v>4</v>
      </c>
      <c r="P2" s="2"/>
      <c r="Q2">
        <f>N2+273.15</f>
        <v>293.14999999999998</v>
      </c>
      <c r="S2" s="3" t="s">
        <v>13</v>
      </c>
      <c r="T2" s="5">
        <v>20</v>
      </c>
      <c r="U2" t="s">
        <v>4</v>
      </c>
      <c r="V2" s="2"/>
      <c r="W2">
        <f>T2+273.15</f>
        <v>293.14999999999998</v>
      </c>
    </row>
    <row r="3" spans="1:23" ht="17.149999999999999" x14ac:dyDescent="0.55000000000000004">
      <c r="A3" t="s">
        <v>14</v>
      </c>
      <c r="B3" s="5">
        <v>0.1013</v>
      </c>
      <c r="C3" t="s">
        <v>5</v>
      </c>
      <c r="D3" s="4"/>
      <c r="E3">
        <f>B3</f>
        <v>0.1013</v>
      </c>
      <c r="G3" t="s">
        <v>14</v>
      </c>
      <c r="H3" s="5">
        <v>0.1013</v>
      </c>
      <c r="I3" t="s">
        <v>5</v>
      </c>
      <c r="J3" s="4"/>
      <c r="K3">
        <f>H3</f>
        <v>0.1013</v>
      </c>
      <c r="M3" t="s">
        <v>14</v>
      </c>
      <c r="N3" s="5">
        <v>0.1013</v>
      </c>
      <c r="O3" t="s">
        <v>5</v>
      </c>
      <c r="P3" s="4"/>
      <c r="Q3">
        <f>N3</f>
        <v>0.1013</v>
      </c>
      <c r="S3" t="s">
        <v>14</v>
      </c>
      <c r="T3" s="5">
        <v>0.1013</v>
      </c>
      <c r="U3" t="s">
        <v>5</v>
      </c>
      <c r="V3" s="4"/>
      <c r="W3">
        <f>T3</f>
        <v>0.1013</v>
      </c>
    </row>
    <row r="4" spans="1:23" ht="17.149999999999999" x14ac:dyDescent="0.55000000000000004">
      <c r="A4" s="1" t="s">
        <v>12</v>
      </c>
      <c r="B4">
        <v>1.204</v>
      </c>
      <c r="C4" t="s">
        <v>6</v>
      </c>
      <c r="D4" s="4" t="s">
        <v>25</v>
      </c>
      <c r="G4" s="1" t="s">
        <v>12</v>
      </c>
      <c r="H4">
        <v>1.204</v>
      </c>
      <c r="I4" t="s">
        <v>6</v>
      </c>
      <c r="J4" s="4" t="s">
        <v>25</v>
      </c>
      <c r="M4" s="1" t="s">
        <v>12</v>
      </c>
      <c r="N4">
        <v>1.204</v>
      </c>
      <c r="O4" t="s">
        <v>6</v>
      </c>
      <c r="P4" s="4" t="s">
        <v>25</v>
      </c>
      <c r="S4" s="1" t="s">
        <v>12</v>
      </c>
      <c r="T4">
        <v>1.204</v>
      </c>
      <c r="U4" t="s">
        <v>6</v>
      </c>
      <c r="V4" s="4" t="s">
        <v>25</v>
      </c>
    </row>
    <row r="6" spans="1:23" ht="15" thickBot="1" x14ac:dyDescent="0.45">
      <c r="A6" s="18" t="s">
        <v>26</v>
      </c>
      <c r="B6" s="18"/>
      <c r="C6" s="18"/>
      <c r="D6" s="18"/>
      <c r="E6" s="18"/>
      <c r="G6" s="18" t="s">
        <v>27</v>
      </c>
      <c r="H6" s="18"/>
      <c r="I6" s="18"/>
      <c r="J6" s="18"/>
      <c r="K6" s="18"/>
      <c r="M6" s="18" t="s">
        <v>29</v>
      </c>
      <c r="N6" s="18"/>
      <c r="O6" s="18"/>
      <c r="P6" s="18"/>
      <c r="Q6" s="18"/>
      <c r="S6" s="18" t="s">
        <v>28</v>
      </c>
      <c r="T6" s="18"/>
      <c r="U6" s="18"/>
      <c r="V6" s="18"/>
      <c r="W6" s="18"/>
    </row>
    <row r="7" spans="1:23" x14ac:dyDescent="0.4">
      <c r="A7" s="9" t="s">
        <v>0</v>
      </c>
      <c r="B7" s="10">
        <v>300</v>
      </c>
      <c r="C7" s="10" t="s">
        <v>3</v>
      </c>
      <c r="D7" s="11"/>
      <c r="G7" s="9" t="s">
        <v>0</v>
      </c>
      <c r="H7" s="10">
        <v>100</v>
      </c>
      <c r="I7" s="10" t="s">
        <v>3</v>
      </c>
      <c r="J7" s="11"/>
      <c r="M7" s="9" t="s">
        <v>0</v>
      </c>
      <c r="N7" s="10">
        <v>500</v>
      </c>
      <c r="O7" s="10" t="s">
        <v>3</v>
      </c>
      <c r="P7" s="11"/>
      <c r="S7" s="9" t="s">
        <v>0</v>
      </c>
      <c r="T7" s="10">
        <v>400</v>
      </c>
      <c r="U7" s="10" t="s">
        <v>3</v>
      </c>
      <c r="V7" s="11"/>
    </row>
    <row r="8" spans="1:23" ht="17.149999999999999" x14ac:dyDescent="0.55000000000000004">
      <c r="A8" s="12" t="s">
        <v>15</v>
      </c>
      <c r="B8" s="6">
        <v>20</v>
      </c>
      <c r="C8" s="6" t="s">
        <v>4</v>
      </c>
      <c r="D8" s="13"/>
      <c r="E8">
        <f>B8+273.15</f>
        <v>293.14999999999998</v>
      </c>
      <c r="G8" s="12" t="s">
        <v>15</v>
      </c>
      <c r="H8" s="6">
        <v>25</v>
      </c>
      <c r="I8" s="6" t="s">
        <v>4</v>
      </c>
      <c r="J8" s="13"/>
      <c r="K8">
        <f>H8+273.15</f>
        <v>298.14999999999998</v>
      </c>
      <c r="M8" s="12" t="s">
        <v>15</v>
      </c>
      <c r="N8" s="6">
        <v>20</v>
      </c>
      <c r="O8" s="6" t="s">
        <v>4</v>
      </c>
      <c r="P8" s="13"/>
      <c r="Q8">
        <f>N8+273.15</f>
        <v>293.14999999999998</v>
      </c>
      <c r="S8" s="12" t="s">
        <v>15</v>
      </c>
      <c r="T8" s="6">
        <v>20</v>
      </c>
      <c r="U8" s="6" t="s">
        <v>4</v>
      </c>
      <c r="V8" s="13"/>
      <c r="W8">
        <f>T8+273.15</f>
        <v>293.14999999999998</v>
      </c>
    </row>
    <row r="9" spans="1:23" ht="17.149999999999999" x14ac:dyDescent="0.55000000000000004">
      <c r="A9" s="12" t="s">
        <v>16</v>
      </c>
      <c r="B9" s="6">
        <v>0.23</v>
      </c>
      <c r="C9" s="6" t="s">
        <v>5</v>
      </c>
      <c r="D9" s="13" t="s">
        <v>19</v>
      </c>
      <c r="E9">
        <f>B9</f>
        <v>0.23</v>
      </c>
      <c r="G9" s="12" t="s">
        <v>16</v>
      </c>
      <c r="H9" s="6">
        <v>1.6</v>
      </c>
      <c r="I9" s="6" t="s">
        <v>5</v>
      </c>
      <c r="J9" s="13" t="s">
        <v>19</v>
      </c>
      <c r="K9">
        <f>H9</f>
        <v>1.6</v>
      </c>
      <c r="M9" s="12" t="s">
        <v>16</v>
      </c>
      <c r="N9" s="6">
        <v>0.23</v>
      </c>
      <c r="O9" s="6" t="s">
        <v>5</v>
      </c>
      <c r="P9" s="13" t="s">
        <v>19</v>
      </c>
      <c r="Q9">
        <f>N9</f>
        <v>0.23</v>
      </c>
      <c r="S9" s="12" t="s">
        <v>16</v>
      </c>
      <c r="T9" s="6">
        <v>0.1</v>
      </c>
      <c r="U9" s="6" t="s">
        <v>5</v>
      </c>
      <c r="V9" s="13" t="s">
        <v>19</v>
      </c>
      <c r="W9">
        <f>T9</f>
        <v>0.1</v>
      </c>
    </row>
    <row r="10" spans="1:23" ht="17.600000000000001" thickBot="1" x14ac:dyDescent="0.6">
      <c r="A10" s="14" t="s">
        <v>11</v>
      </c>
      <c r="B10" s="15">
        <v>1.6</v>
      </c>
      <c r="C10" s="15" t="s">
        <v>6</v>
      </c>
      <c r="D10" s="16"/>
      <c r="G10" s="14" t="s">
        <v>11</v>
      </c>
      <c r="H10" s="15">
        <v>1.25</v>
      </c>
      <c r="I10" s="15" t="s">
        <v>6</v>
      </c>
      <c r="J10" s="16"/>
      <c r="M10" s="14" t="s">
        <v>11</v>
      </c>
      <c r="N10" s="15">
        <v>1.6</v>
      </c>
      <c r="O10" s="15" t="s">
        <v>6</v>
      </c>
      <c r="P10" s="16"/>
      <c r="S10" s="14" t="s">
        <v>11</v>
      </c>
      <c r="T10" s="15">
        <v>1.204</v>
      </c>
      <c r="U10" s="15" t="s">
        <v>6</v>
      </c>
      <c r="V10" s="16"/>
    </row>
    <row r="11" spans="1:23" ht="17.149999999999999" x14ac:dyDescent="0.55000000000000004">
      <c r="A11" s="7" t="s">
        <v>17</v>
      </c>
      <c r="B11" s="8">
        <f>B10*(B9*E2)/(B3*E8)</f>
        <v>3.6327739387956566</v>
      </c>
      <c r="C11" s="6" t="s">
        <v>18</v>
      </c>
      <c r="G11" s="7" t="s">
        <v>17</v>
      </c>
      <c r="H11" s="8">
        <f>H10*(H9*K2)/(H3*K8)</f>
        <v>19.412239246329662</v>
      </c>
      <c r="I11" s="6" t="s">
        <v>18</v>
      </c>
      <c r="M11" s="7" t="s">
        <v>17</v>
      </c>
      <c r="N11" s="8">
        <f>N10*(N9*Q2)/(N3*Q8)</f>
        <v>3.6327739387956566</v>
      </c>
      <c r="O11" s="6" t="s">
        <v>18</v>
      </c>
      <c r="S11" s="7" t="s">
        <v>17</v>
      </c>
      <c r="T11" s="8">
        <f>T10*(T9*W2)/(T3*W8)</f>
        <v>1.1885488647581441</v>
      </c>
      <c r="U11" s="6" t="s">
        <v>18</v>
      </c>
    </row>
    <row r="12" spans="1:23" ht="17.149999999999999" x14ac:dyDescent="0.55000000000000004">
      <c r="A12" t="s">
        <v>20</v>
      </c>
      <c r="B12" s="17">
        <f>B7*(B10/B11)^0.5</f>
        <v>199.09578206175692</v>
      </c>
      <c r="C12" t="s">
        <v>21</v>
      </c>
      <c r="D12" t="s">
        <v>22</v>
      </c>
      <c r="G12" t="s">
        <v>20</v>
      </c>
      <c r="H12" s="17">
        <f>H7*(H10/H11)^0.5</f>
        <v>25.375650781151311</v>
      </c>
      <c r="I12" t="s">
        <v>21</v>
      </c>
      <c r="J12" t="s">
        <v>22</v>
      </c>
      <c r="M12" t="s">
        <v>20</v>
      </c>
      <c r="N12" s="17">
        <f>N7*(N10/N11)^0.5</f>
        <v>331.82630343626153</v>
      </c>
      <c r="O12" t="s">
        <v>21</v>
      </c>
      <c r="P12" t="s">
        <v>22</v>
      </c>
      <c r="S12" t="s">
        <v>20</v>
      </c>
      <c r="T12" s="17">
        <f>T7*(T10/T11)^0.5</f>
        <v>402.59160448275617</v>
      </c>
      <c r="U12" t="s">
        <v>21</v>
      </c>
      <c r="V12" t="s">
        <v>22</v>
      </c>
    </row>
    <row r="14" spans="1:23" x14ac:dyDescent="0.4">
      <c r="A14" s="18" t="s">
        <v>7</v>
      </c>
      <c r="B14" s="18"/>
      <c r="C14" s="18"/>
      <c r="D14" s="18"/>
      <c r="G14" s="18" t="s">
        <v>7</v>
      </c>
      <c r="H14" s="18"/>
      <c r="I14" s="18"/>
      <c r="J14" s="18"/>
      <c r="M14" s="18" t="s">
        <v>7</v>
      </c>
      <c r="N14" s="18"/>
      <c r="O14" s="18"/>
      <c r="P14" s="18"/>
      <c r="S14" s="18" t="s">
        <v>7</v>
      </c>
      <c r="T14" s="18"/>
      <c r="U14" s="18"/>
      <c r="V14" s="18"/>
    </row>
    <row r="15" spans="1:23" x14ac:dyDescent="0.4">
      <c r="A15" t="s">
        <v>1</v>
      </c>
      <c r="B15">
        <v>20</v>
      </c>
      <c r="C15" t="s">
        <v>4</v>
      </c>
      <c r="E15">
        <f>B15+273.15</f>
        <v>293.14999999999998</v>
      </c>
      <c r="G15" t="s">
        <v>1</v>
      </c>
      <c r="H15">
        <v>20</v>
      </c>
      <c r="I15" t="s">
        <v>4</v>
      </c>
      <c r="K15">
        <f>H15+273.15</f>
        <v>293.14999999999998</v>
      </c>
      <c r="M15" t="s">
        <v>1</v>
      </c>
      <c r="N15">
        <v>20</v>
      </c>
      <c r="O15" t="s">
        <v>4</v>
      </c>
      <c r="Q15">
        <f>N15+273.15</f>
        <v>293.14999999999998</v>
      </c>
      <c r="S15" t="s">
        <v>1</v>
      </c>
      <c r="T15">
        <v>20</v>
      </c>
      <c r="U15" t="s">
        <v>4</v>
      </c>
      <c r="W15">
        <f>T15+273.15</f>
        <v>293.14999999999998</v>
      </c>
    </row>
    <row r="16" spans="1:23" x14ac:dyDescent="0.4">
      <c r="A16" t="s">
        <v>2</v>
      </c>
      <c r="B16">
        <v>0.2</v>
      </c>
      <c r="C16" t="s">
        <v>5</v>
      </c>
      <c r="D16" t="s">
        <v>8</v>
      </c>
      <c r="E16">
        <f>B16+B3</f>
        <v>0.30130000000000001</v>
      </c>
      <c r="G16" t="s">
        <v>2</v>
      </c>
      <c r="H16">
        <v>0.2</v>
      </c>
      <c r="I16" t="s">
        <v>5</v>
      </c>
      <c r="J16" t="s">
        <v>8</v>
      </c>
      <c r="K16">
        <f>H16+H3</f>
        <v>0.30130000000000001</v>
      </c>
      <c r="M16" t="s">
        <v>2</v>
      </c>
      <c r="N16">
        <v>0.2</v>
      </c>
      <c r="O16" t="s">
        <v>5</v>
      </c>
      <c r="P16" t="s">
        <v>8</v>
      </c>
      <c r="Q16">
        <f>N16+N3</f>
        <v>0.30130000000000001</v>
      </c>
      <c r="S16" t="s">
        <v>2</v>
      </c>
      <c r="T16">
        <v>0.2</v>
      </c>
      <c r="U16" t="s">
        <v>5</v>
      </c>
      <c r="V16" t="s">
        <v>8</v>
      </c>
      <c r="W16">
        <f>T16+T3</f>
        <v>0.30130000000000001</v>
      </c>
    </row>
    <row r="17" spans="1:21" x14ac:dyDescent="0.4">
      <c r="A17" s="1" t="s">
        <v>9</v>
      </c>
      <c r="B17">
        <v>1.204</v>
      </c>
      <c r="C17" t="s">
        <v>6</v>
      </c>
      <c r="G17" s="1" t="s">
        <v>9</v>
      </c>
      <c r="H17">
        <v>1.204</v>
      </c>
      <c r="I17" t="s">
        <v>6</v>
      </c>
      <c r="M17" s="1" t="s">
        <v>9</v>
      </c>
      <c r="N17">
        <v>1.204</v>
      </c>
      <c r="O17" t="s">
        <v>6</v>
      </c>
      <c r="S17" s="1" t="s">
        <v>9</v>
      </c>
      <c r="T17">
        <v>1.204</v>
      </c>
      <c r="U17" t="s">
        <v>6</v>
      </c>
    </row>
    <row r="18" spans="1:21" ht="17.149999999999999" x14ac:dyDescent="0.55000000000000004">
      <c r="A18" s="1" t="s">
        <v>23</v>
      </c>
      <c r="B18" s="17">
        <f>B17*(E16*E2)/(E3*E15)</f>
        <v>3.581097729516288</v>
      </c>
      <c r="G18" s="1" t="s">
        <v>23</v>
      </c>
      <c r="H18" s="17">
        <f>H17*(K16*K2)/(H3*K15)</f>
        <v>3.581097729516288</v>
      </c>
      <c r="M18" s="1" t="s">
        <v>23</v>
      </c>
      <c r="N18" s="17">
        <f>N17*(Q16*Q2)/(Q3*Q15)</f>
        <v>3.581097729516288</v>
      </c>
      <c r="S18" s="1" t="s">
        <v>23</v>
      </c>
      <c r="T18" s="17">
        <f>T17*(W16*W2)/(W3*W15)</f>
        <v>3.581097729516288</v>
      </c>
    </row>
    <row r="20" spans="1:21" x14ac:dyDescent="0.4">
      <c r="A20" t="s">
        <v>24</v>
      </c>
      <c r="B20" s="17">
        <f>(B18/B11)^0.5</f>
        <v>0.99286202465397977</v>
      </c>
      <c r="G20" t="s">
        <v>24</v>
      </c>
      <c r="H20" s="17">
        <f>(H18/H11)^0.5</f>
        <v>0.42950702254462125</v>
      </c>
      <c r="M20" t="s">
        <v>24</v>
      </c>
      <c r="N20" s="17">
        <f>(N18/N11)^0.5</f>
        <v>0.99286202465397977</v>
      </c>
      <c r="S20" t="s">
        <v>24</v>
      </c>
      <c r="T20" s="17">
        <f>(T18/T11)^0.5</f>
        <v>1.7357995275952807</v>
      </c>
    </row>
    <row r="21" spans="1:21" x14ac:dyDescent="0.4">
      <c r="B21">
        <f>B7/B20</f>
        <v>302.15678770124413</v>
      </c>
      <c r="H21">
        <f>H7/H20</f>
        <v>232.82506397112763</v>
      </c>
      <c r="N21">
        <f>N7/N20</f>
        <v>503.59464616874027</v>
      </c>
      <c r="T21">
        <f>T7/T20</f>
        <v>230.44135779558991</v>
      </c>
    </row>
  </sheetData>
  <mergeCells count="12">
    <mergeCell ref="S1:W1"/>
    <mergeCell ref="S6:W6"/>
    <mergeCell ref="A14:D14"/>
    <mergeCell ref="G14:J14"/>
    <mergeCell ref="M1:Q1"/>
    <mergeCell ref="M6:Q6"/>
    <mergeCell ref="M14:P14"/>
    <mergeCell ref="S14:V14"/>
    <mergeCell ref="A6:E6"/>
    <mergeCell ref="A1:E1"/>
    <mergeCell ref="G1:K1"/>
    <mergeCell ref="G6:K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2021-12-06T07:20:36Z</dcterms:created>
  <dcterms:modified xsi:type="dcterms:W3CDTF">2025-02-25T20:17:08Z</dcterms:modified>
</cp:coreProperties>
</file>